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365" yWindow="105" windowWidth="19440" windowHeight="11040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 l="1"/>
  <c r="H8" i="1"/>
  <c r="G24" i="1"/>
  <c r="F24" i="1"/>
  <c r="H24" i="1" s="1"/>
  <c r="G14" i="1"/>
  <c r="F14" i="1"/>
  <c r="H14" i="1" s="1"/>
  <c r="G13" i="1"/>
  <c r="F13" i="1"/>
  <c r="H13" i="1" s="1"/>
  <c r="H17" i="1"/>
  <c r="H23" i="1"/>
  <c r="H25" i="1" l="1"/>
  <c r="F12" i="1" l="1"/>
  <c r="H12" i="1" s="1"/>
  <c r="H15" i="1" s="1"/>
  <c r="E26" i="1" s="1"/>
  <c r="F17" i="1" l="1"/>
  <c r="F25" i="1" l="1"/>
  <c r="F15" i="1" l="1"/>
</calcChain>
</file>

<file path=xl/sharedStrings.xml><?xml version="1.0" encoding="utf-8"?>
<sst xmlns="http://schemas.openxmlformats.org/spreadsheetml/2006/main" count="118" uniqueCount="89">
  <si>
    <t>РЕЗУЛЬТАТЫ</t>
  </si>
  <si>
    <t>независимой оценки качества оказания услуг</t>
  </si>
  <si>
    <t>Показатели</t>
  </si>
  <si>
    <t>Способ оценки</t>
  </si>
  <si>
    <t>Приме-чание</t>
  </si>
  <si>
    <t>1.</t>
  </si>
  <si>
    <t>Открытость и доступность информации об организации</t>
  </si>
  <si>
    <t>1.1.</t>
  </si>
  <si>
    <t>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</t>
  </si>
  <si>
    <t>Анализ сайта, посещение организации</t>
  </si>
  <si>
    <t>1.1.1.</t>
  </si>
  <si>
    <t>Посещение организации, наблюдение, опрос</t>
  </si>
  <si>
    <t>— // —</t>
  </si>
  <si>
    <t>1.1.2.</t>
  </si>
  <si>
    <t>на официальном сайте организации в информационно-телекоммуникационной сети "Интернет"</t>
  </si>
  <si>
    <t>наличие на сайте организации</t>
  </si>
  <si>
    <t>Анализ сайта</t>
  </si>
  <si>
    <t>1.2.</t>
  </si>
  <si>
    <t>1.3.</t>
  </si>
  <si>
    <t>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"Интернет" (в % от общего числа опрошенных получателей услуг)</t>
  </si>
  <si>
    <t>Итого по критерию 1</t>
  </si>
  <si>
    <t>Доступность услуг для инвалидов</t>
  </si>
  <si>
    <t>3.1.</t>
  </si>
  <si>
    <t>Оборудование территории, прилегающей к организации, и ее помещений с учетом доступности для инвалидов:</t>
  </si>
  <si>
    <t>3.1.1.</t>
  </si>
  <si>
    <t>- оборудование входных групп пандусами/подъемными платформами;</t>
  </si>
  <si>
    <t>6</t>
  </si>
  <si>
    <t>3.1.2.</t>
  </si>
  <si>
    <t>- наличие выделенных стоянок для автотранспортных средств инвалидов;</t>
  </si>
  <si>
    <t>3.1.3.</t>
  </si>
  <si>
    <t>- наличие адаптированных лифтов, поручней, расширенных дверных проемов;</t>
  </si>
  <si>
    <t>— // — // ——</t>
  </si>
  <si>
    <t>3.1.4.</t>
  </si>
  <si>
    <t>- наличие сменных кресел-колясок;</t>
  </si>
  <si>
    <t>3.1.5.</t>
  </si>
  <si>
    <t>- наличие специально оборудованных санитарно-гигиенических помещений в организации</t>
  </si>
  <si>
    <t>3.3.</t>
  </si>
  <si>
    <t>Доля получателей услуг, удовлетворенных доступностью услуг для инвалидов (в % от общего числа опрошенных получателей услуг - инвалидов)</t>
  </si>
  <si>
    <t>Анкетирование, опрос</t>
  </si>
  <si>
    <t>Итого по критерию 3</t>
  </si>
  <si>
    <t>ВСЕГО по организации:</t>
  </si>
  <si>
    <t>3.2.</t>
  </si>
  <si>
    <t xml:space="preserve">все организации </t>
  </si>
  <si>
    <t>все организации</t>
  </si>
  <si>
    <t>(полное наименование организации)</t>
  </si>
  <si>
    <t>Группы организации</t>
  </si>
  <si>
    <r>
      <t xml:space="preserve">Обеспечение в организации условий доступности, позволяющих инвалидам получать услуги наравне с другими, включая:
</t>
    </r>
    <r>
      <rPr>
        <sz val="12"/>
        <color theme="1"/>
        <rFont val="Times New Roman"/>
        <family val="1"/>
        <charset val="204"/>
      </rPr>
      <t xml:space="preserve">- дублирование для инвалидов по слуху и зрению звуковой и зрительной информации;
- дублирование надписей, знаков и иной текстовой и графической информации знаками, выполненными рельефно-точечным шрифтом Брайля;
- возможность предоставления инвалидам по слуху (слуху и зрению) услуг сурдопереводчика (тифлосурдопереводчика);
- наличие альтернативной версии официального сайта организации социальной сферы в сети «Интернет» для инвалидов по зрению;
-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
- наличие возможности предоставления услуги в дистанционном режиме или на дому.
</t>
    </r>
  </si>
  <si>
    <t>Факт оценки с учетом значимости</t>
  </si>
  <si>
    <t>1.3.1.</t>
  </si>
  <si>
    <t>1.3.2.</t>
  </si>
  <si>
    <t>Удовлетворенность качеством, полнотой и доступностью информации о деятельности организации, размещенной на иформационных стендах в помещении организации</t>
  </si>
  <si>
    <t>Удовлетворенность качеством, полнотой и доступностью информации о деятельности организации, размещенной на официальном сайте организации в сети "Интернет"</t>
  </si>
  <si>
    <t>Опрос</t>
  </si>
  <si>
    <r>
      <rPr>
        <b/>
        <sz val="12"/>
        <color theme="1"/>
        <rFont val="Times New Roman"/>
        <family val="1"/>
        <charset val="204"/>
      </rPr>
      <t>Обеспечение на официальном сайте организации наличия и функционирования дистанционных способов обратной связи и взаимодействия с получателями услуг:</t>
    </r>
    <r>
      <rPr>
        <sz val="12"/>
        <color theme="1"/>
        <rFont val="Times New Roman"/>
        <family val="1"/>
        <charset val="204"/>
      </rPr>
      <t xml:space="preserve">  - абонентского номера телефона;
- адрес электронной почты;
- электронных сервисов (для подачи электронного обращения (жалобы, предложения), получения консультации по оказываемым услугам и иных);
- раздела официального сайта «Часто задаваемые вопросы»;
-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
- иного дистанционного способа взаимодействия.</t>
    </r>
  </si>
  <si>
    <t>Факт оценки в баллах (100)</t>
  </si>
  <si>
    <t>Значимость показателей</t>
  </si>
  <si>
    <t>Доля респондентов</t>
  </si>
  <si>
    <t xml:space="preserve"> </t>
  </si>
  <si>
    <t>№ п\п</t>
  </si>
  <si>
    <t>Отметка времени</t>
  </si>
  <si>
    <t>При посещении организации Вы обращались к информации, размещенной на информационных стендах в помещениях организации?</t>
  </si>
  <si>
    <t>Удовлетворены ли Вы открытостью, полнотой и доступностью информации о деятельности организации, размещенной на информационных стендах в помещении организации?</t>
  </si>
  <si>
    <t>Пользовались ли Вы официальным сайтом организации, чтобы получить информацию о ее деятельности?</t>
  </si>
  <si>
    <t>Удовлетворены ли Вы открытостью, полнотой и доступностью информации о деятельности организации, размещенной на ее официальном сайте в информационно-телекоммуникационной сети «Интернет»?</t>
  </si>
  <si>
    <t>Удовлетворены ли Вы комфортностью условий предоставления услуг в организации (наличие комфортной зоны отдыха (ожидания); наличие и понятность навигации в помещении организации; наличие и доступность питьевой воды в помещении организации; наличие и доступность санитарно-гигиенических помещений в организации; удовлетворительное санитарное состояние помещений организации; транспортная доступность организации (наличие общественного транспорта, парковки); доступность записи на получение услуги (по телефону, на официальном сайте организации, посредством Единого портала государственных и муниципальных услуг, при личном посещении у специалиста организации) и прочие условия)?</t>
  </si>
  <si>
    <t>Имеете ли Вы (или лицо, представителем которого Вы являетесь) установленную группу инвалидности?</t>
  </si>
  <si>
    <t>Удовлетворены ли Вы доступностью предоставления услуг для инвалидов в организации?</t>
  </si>
  <si>
    <t>Удовлетворены ли Вы доброжелательностью и вежливостью работников организации, обеспечивающих первичный контакт с посетителями и информирование об услугах при непосредственном обращении в организацию (директор, заместители директора, представители службы безопасности на входе в организацию, секретарь и прочие работники)?</t>
  </si>
  <si>
    <t>Удовлетворены ли Вы доброжелательностью и вежливостью работников организации, обеспечивающих непосредственное оказание услуги при обращении в организацию (тренеры, медицинские работники и прочие работники)?</t>
  </si>
  <si>
    <t>Пользовались ли Вы какими-либо дистанционными способами взаимодействия с организацией (телефон, электронная почта, электронный сервис (форма для подачи электронного обращения (жалобы, предложения), получение консультации по оказываемым услугам), раздел «Часто задаваемые вопросы», анкета для опроса граждан на сайте и прочие)?</t>
  </si>
  <si>
    <t>Удовлетворены ли Вы доброжелательностью и вежливостью работников организации, с которыми взаимодействовали в дистанционной форме (по телефону, по электронной почте, с помощью электронных сервисов (для подачи электронного обращения (жалобы, предложения), получения консультации по оказываемым услугам) и в прочих дистанционных формах)?</t>
  </si>
  <si>
    <t>Готовы ли Вы рекомендовать данную организацию своим знакомым в случае выбора?</t>
  </si>
  <si>
    <t>Удовлетворены ли Вы организационными условиями предоставления услуг (графиком работы организации (отдельных специалистов); навигацией внутри организации (наличие информационных табличек, указателей, сигнальных табло, инфоматов и прочие)?</t>
  </si>
  <si>
    <t>Удовлетворены ли Вы в целом условиями оказания услуг в организации?</t>
  </si>
  <si>
    <t>М</t>
  </si>
  <si>
    <t>Ж</t>
  </si>
  <si>
    <t>м20</t>
  </si>
  <si>
    <t>21-40</t>
  </si>
  <si>
    <t>41-60</t>
  </si>
  <si>
    <t>с60</t>
  </si>
  <si>
    <t>0</t>
  </si>
  <si>
    <t>на информационных стендах в помещении организации</t>
  </si>
  <si>
    <t>30,7</t>
  </si>
  <si>
    <t>69,3</t>
  </si>
  <si>
    <t>10,8</t>
  </si>
  <si>
    <t>24,2</t>
  </si>
  <si>
    <t>56,5</t>
  </si>
  <si>
    <t>8,5</t>
  </si>
  <si>
    <t>Муниципальное автономное учреждение культуры «Балашовский драматический театр»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</si>
</sst>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vertical="center" wrapText="1"/>
    </xf>
    <xf numFmtId="0" fontId="0" fillId="0" borderId="0" xfId="0" applyAlignment="1">
      <alignment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horizontal="justify" vertical="center" wrapText="1" shrinkToFit="1"/>
    </xf>
    <xf numFmtId="0" fontId="1" fillId="0" borderId="4" xfId="0" applyFont="1" applyBorder="1" applyAlignment="1">
      <alignment horizontal="justify" vertical="center" wrapText="1" shrinkToFi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8" fillId="0" borderId="8" xfId="0" applyFont="1" applyBorder="1" applyAlignment="1">
      <alignment wrapText="1"/>
    </xf>
    <xf numFmtId="0" fontId="0" fillId="0" borderId="0" xfId="0" applyAlignment="1"/>
    <xf numFmtId="0" fontId="8" fillId="0" borderId="8" xfId="0" applyFont="1" applyBorder="1" applyAlignment="1">
      <alignment horizontal="right" wrapText="1"/>
    </xf>
    <xf numFmtId="0" fontId="0" fillId="2" borderId="0" xfId="0" applyFill="1" applyAlignment="1"/>
    <xf numFmtId="49" fontId="0" fillId="0" borderId="0" xfId="0" applyNumberFormat="1"/>
    <xf numFmtId="49" fontId="8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 wrapText="1" shrinkToFit="1"/>
      <protection locked="0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90" zoomScaleNormal="90" workbookViewId="0">
      <selection activeCell="G10" sqref="G10"/>
    </sheetView>
  </sheetViews>
  <sheetFormatPr defaultRowHeight="15" x14ac:dyDescent="0.25"/>
  <cols>
    <col min="2" max="2" width="62.7109375" style="16" customWidth="1"/>
    <col min="6" max="6" width="9.140625" style="26"/>
  </cols>
  <sheetData>
    <row r="1" spans="1:12" ht="18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8.7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L2" t="s">
        <v>57</v>
      </c>
    </row>
    <row r="3" spans="1:12" ht="53.25" customHeight="1" x14ac:dyDescent="0.25">
      <c r="A3" s="43" t="s">
        <v>88</v>
      </c>
      <c r="B3" s="43"/>
      <c r="C3" s="43"/>
      <c r="D3" s="43"/>
      <c r="E3" s="43"/>
      <c r="F3" s="43"/>
      <c r="G3" s="43"/>
      <c r="H3" s="43"/>
      <c r="I3" s="43"/>
    </row>
    <row r="4" spans="1:12" x14ac:dyDescent="0.25">
      <c r="A4" s="44" t="s">
        <v>44</v>
      </c>
      <c r="B4" s="44"/>
      <c r="C4" s="44"/>
      <c r="D4" s="44"/>
      <c r="E4" s="44"/>
      <c r="F4" s="44"/>
      <c r="G4" s="44"/>
      <c r="H4" s="44"/>
      <c r="I4" s="44"/>
    </row>
    <row r="5" spans="1:12" ht="16.5" thickBot="1" x14ac:dyDescent="0.3">
      <c r="A5" s="2"/>
    </row>
    <row r="6" spans="1:12" ht="86.25" thickBot="1" x14ac:dyDescent="0.3">
      <c r="A6" s="3" t="s">
        <v>58</v>
      </c>
      <c r="B6" s="17" t="s">
        <v>2</v>
      </c>
      <c r="C6" s="4" t="s">
        <v>55</v>
      </c>
      <c r="D6" s="4" t="s">
        <v>45</v>
      </c>
      <c r="E6" s="4" t="s">
        <v>3</v>
      </c>
      <c r="F6" s="4" t="s">
        <v>54</v>
      </c>
      <c r="G6" s="4" t="s">
        <v>56</v>
      </c>
      <c r="H6" s="4" t="s">
        <v>47</v>
      </c>
      <c r="I6" s="4" t="s">
        <v>4</v>
      </c>
    </row>
    <row r="7" spans="1:12" ht="31.5" customHeight="1" thickBot="1" x14ac:dyDescent="0.3">
      <c r="A7" s="5" t="s">
        <v>5</v>
      </c>
      <c r="B7" s="36" t="s">
        <v>6</v>
      </c>
      <c r="C7" s="37"/>
      <c r="D7" s="37"/>
      <c r="E7" s="37"/>
      <c r="F7" s="37"/>
      <c r="G7" s="37"/>
      <c r="H7" s="37"/>
      <c r="I7" s="38"/>
    </row>
    <row r="8" spans="1:12" ht="90.75" thickBot="1" x14ac:dyDescent="0.3">
      <c r="A8" s="6" t="s">
        <v>7</v>
      </c>
      <c r="B8" s="19" t="s">
        <v>8</v>
      </c>
      <c r="C8" s="12">
        <v>30</v>
      </c>
      <c r="D8" s="7" t="s">
        <v>42</v>
      </c>
      <c r="E8" s="7" t="s">
        <v>9</v>
      </c>
      <c r="F8" s="14">
        <f>SUM(F9,F10)/2</f>
        <v>100</v>
      </c>
      <c r="G8" s="7"/>
      <c r="H8" s="14">
        <f>F9*0.3</f>
        <v>30</v>
      </c>
      <c r="I8" s="8"/>
    </row>
    <row r="9" spans="1:12" ht="105.75" thickBot="1" x14ac:dyDescent="0.3">
      <c r="A9" s="9" t="s">
        <v>10</v>
      </c>
      <c r="B9" s="18" t="s">
        <v>81</v>
      </c>
      <c r="C9" s="7">
        <v>9</v>
      </c>
      <c r="D9" s="7" t="s">
        <v>43</v>
      </c>
      <c r="E9" s="7" t="s">
        <v>11</v>
      </c>
      <c r="F9" s="8">
        <f>H9/C9*100</f>
        <v>100</v>
      </c>
      <c r="G9" s="7"/>
      <c r="H9" s="8">
        <v>9</v>
      </c>
      <c r="I9" s="8"/>
    </row>
    <row r="10" spans="1:12" ht="60.75" thickBot="1" x14ac:dyDescent="0.3">
      <c r="A10" s="9" t="s">
        <v>13</v>
      </c>
      <c r="B10" s="18" t="s">
        <v>14</v>
      </c>
      <c r="C10" s="7">
        <v>13</v>
      </c>
      <c r="D10" s="7" t="s">
        <v>43</v>
      </c>
      <c r="E10" s="7" t="s">
        <v>15</v>
      </c>
      <c r="F10" s="7">
        <f>H10*100/C10</f>
        <v>100</v>
      </c>
      <c r="G10" s="7"/>
      <c r="H10" s="8">
        <v>13</v>
      </c>
      <c r="I10" s="8"/>
    </row>
    <row r="11" spans="1:12" ht="221.25" thickBot="1" x14ac:dyDescent="0.3">
      <c r="A11" s="6" t="s">
        <v>17</v>
      </c>
      <c r="B11" s="18" t="s">
        <v>53</v>
      </c>
      <c r="C11" s="12">
        <v>30</v>
      </c>
      <c r="D11" s="7" t="s">
        <v>43</v>
      </c>
      <c r="E11" s="11" t="s">
        <v>16</v>
      </c>
      <c r="F11" s="7">
        <v>100</v>
      </c>
      <c r="G11" s="11"/>
      <c r="H11" s="14">
        <v>30</v>
      </c>
      <c r="I11" s="10"/>
    </row>
    <row r="12" spans="1:12" ht="95.25" thickBot="1" x14ac:dyDescent="0.3">
      <c r="A12" s="6" t="s">
        <v>18</v>
      </c>
      <c r="B12" s="19" t="s">
        <v>19</v>
      </c>
      <c r="C12" s="12">
        <v>40</v>
      </c>
      <c r="D12" s="7" t="s">
        <v>42</v>
      </c>
      <c r="E12" s="7" t="s">
        <v>52</v>
      </c>
      <c r="F12" s="7">
        <f>(F13+F14)/2</f>
        <v>99.15</v>
      </c>
      <c r="G12" s="11"/>
      <c r="H12" s="25">
        <f>F12*0.4</f>
        <v>39.660000000000004</v>
      </c>
      <c r="I12" s="10"/>
    </row>
    <row r="13" spans="1:12" ht="48" thickBot="1" x14ac:dyDescent="0.3">
      <c r="A13" s="9" t="s">
        <v>48</v>
      </c>
      <c r="B13" s="18" t="s">
        <v>50</v>
      </c>
      <c r="C13" s="12">
        <v>20</v>
      </c>
      <c r="D13" s="7" t="s">
        <v>42</v>
      </c>
      <c r="E13" s="7" t="s">
        <v>52</v>
      </c>
      <c r="F13" s="7">
        <f>Лист2!C2</f>
        <v>100</v>
      </c>
      <c r="G13" s="7">
        <f>Лист2!C3</f>
        <v>550</v>
      </c>
      <c r="H13" s="14">
        <f>F13*0.2</f>
        <v>20</v>
      </c>
      <c r="I13" s="10"/>
    </row>
    <row r="14" spans="1:12" ht="48" thickBot="1" x14ac:dyDescent="0.3">
      <c r="A14" s="9" t="s">
        <v>49</v>
      </c>
      <c r="B14" s="18" t="s">
        <v>51</v>
      </c>
      <c r="C14" s="12">
        <v>20</v>
      </c>
      <c r="D14" s="7" t="s">
        <v>42</v>
      </c>
      <c r="E14" s="7" t="s">
        <v>52</v>
      </c>
      <c r="F14" s="7">
        <f>Лист2!E2</f>
        <v>98.3</v>
      </c>
      <c r="G14" s="7">
        <f>Лист2!E3</f>
        <v>535</v>
      </c>
      <c r="H14" s="14">
        <f>F14*0.2</f>
        <v>19.66</v>
      </c>
      <c r="I14" s="10"/>
    </row>
    <row r="15" spans="1:12" ht="31.5" customHeight="1" thickBot="1" x14ac:dyDescent="0.3">
      <c r="A15" s="45" t="s">
        <v>20</v>
      </c>
      <c r="B15" s="46"/>
      <c r="C15" s="12">
        <v>100</v>
      </c>
      <c r="D15" s="7"/>
      <c r="E15" s="11"/>
      <c r="F15" s="7">
        <f>H15</f>
        <v>99.66</v>
      </c>
      <c r="G15" s="11"/>
      <c r="H15" s="24">
        <f>SUM(H12,H11,H8)</f>
        <v>99.66</v>
      </c>
      <c r="I15" s="10"/>
    </row>
    <row r="16" spans="1:12" ht="16.5" thickBot="1" x14ac:dyDescent="0.3">
      <c r="A16" s="6"/>
      <c r="B16" s="36" t="s">
        <v>21</v>
      </c>
      <c r="C16" s="37"/>
      <c r="D16" s="37"/>
      <c r="E16" s="37"/>
      <c r="F16" s="37"/>
      <c r="G16" s="37"/>
      <c r="H16" s="37"/>
      <c r="I16" s="38"/>
    </row>
    <row r="17" spans="1:9" ht="111" thickBot="1" x14ac:dyDescent="0.3">
      <c r="A17" s="13" t="s">
        <v>22</v>
      </c>
      <c r="B17" s="20" t="s">
        <v>23</v>
      </c>
      <c r="C17" s="8">
        <v>30</v>
      </c>
      <c r="D17" s="8" t="s">
        <v>43</v>
      </c>
      <c r="E17" s="8" t="s">
        <v>11</v>
      </c>
      <c r="F17" s="8">
        <f>H17*100/C17</f>
        <v>100</v>
      </c>
      <c r="G17" s="8"/>
      <c r="H17" s="8">
        <f>SUM(H18:H22)</f>
        <v>30</v>
      </c>
      <c r="I17" s="10"/>
    </row>
    <row r="18" spans="1:9" ht="32.25" thickBot="1" x14ac:dyDescent="0.3">
      <c r="A18" s="5" t="s">
        <v>24</v>
      </c>
      <c r="B18" s="21" t="s">
        <v>25</v>
      </c>
      <c r="C18" s="8" t="s">
        <v>26</v>
      </c>
      <c r="D18" s="7" t="s">
        <v>12</v>
      </c>
      <c r="E18" s="7" t="s">
        <v>12</v>
      </c>
      <c r="F18" s="7"/>
      <c r="G18" s="7"/>
      <c r="H18" s="22">
        <v>6</v>
      </c>
      <c r="I18" s="10"/>
    </row>
    <row r="19" spans="1:9" ht="32.25" thickBot="1" x14ac:dyDescent="0.3">
      <c r="A19" s="5" t="s">
        <v>27</v>
      </c>
      <c r="B19" s="21" t="s">
        <v>28</v>
      </c>
      <c r="C19" s="8" t="s">
        <v>26</v>
      </c>
      <c r="D19" s="7" t="s">
        <v>12</v>
      </c>
      <c r="E19" s="7" t="s">
        <v>12</v>
      </c>
      <c r="F19" s="7"/>
      <c r="G19" s="7"/>
      <c r="H19" s="22">
        <v>6</v>
      </c>
      <c r="I19" s="10"/>
    </row>
    <row r="20" spans="1:9" ht="32.25" thickBot="1" x14ac:dyDescent="0.3">
      <c r="A20" s="5" t="s">
        <v>29</v>
      </c>
      <c r="B20" s="21" t="s">
        <v>30</v>
      </c>
      <c r="C20" s="8" t="s">
        <v>26</v>
      </c>
      <c r="D20" s="7" t="s">
        <v>12</v>
      </c>
      <c r="E20" s="7" t="s">
        <v>31</v>
      </c>
      <c r="F20" s="7"/>
      <c r="G20" s="7"/>
      <c r="H20" s="22">
        <v>6</v>
      </c>
      <c r="I20" s="10"/>
    </row>
    <row r="21" spans="1:9" ht="16.5" thickBot="1" x14ac:dyDescent="0.3">
      <c r="A21" s="5" t="s">
        <v>32</v>
      </c>
      <c r="B21" s="21" t="s">
        <v>33</v>
      </c>
      <c r="C21" s="8" t="s">
        <v>26</v>
      </c>
      <c r="D21" s="7" t="s">
        <v>12</v>
      </c>
      <c r="E21" s="7" t="s">
        <v>12</v>
      </c>
      <c r="F21" s="7"/>
      <c r="G21" s="7"/>
      <c r="H21" s="22">
        <v>6</v>
      </c>
      <c r="I21" s="10"/>
    </row>
    <row r="22" spans="1:9" ht="32.25" thickBot="1" x14ac:dyDescent="0.3">
      <c r="A22" s="5" t="s">
        <v>34</v>
      </c>
      <c r="B22" s="21" t="s">
        <v>35</v>
      </c>
      <c r="C22" s="8">
        <v>6</v>
      </c>
      <c r="D22" s="7" t="s">
        <v>12</v>
      </c>
      <c r="E22" s="7" t="s">
        <v>12</v>
      </c>
      <c r="F22" s="7"/>
      <c r="G22" s="7"/>
      <c r="H22" s="22">
        <v>6</v>
      </c>
      <c r="I22" s="10"/>
    </row>
    <row r="23" spans="1:9" ht="331.5" thickBot="1" x14ac:dyDescent="0.3">
      <c r="A23" s="15" t="s">
        <v>41</v>
      </c>
      <c r="B23" s="20" t="s">
        <v>46</v>
      </c>
      <c r="C23" s="14">
        <v>40</v>
      </c>
      <c r="D23" s="8" t="s">
        <v>43</v>
      </c>
      <c r="E23" s="8" t="s">
        <v>11</v>
      </c>
      <c r="F23" s="8">
        <v>100</v>
      </c>
      <c r="G23" s="8"/>
      <c r="H23" s="14">
        <f>F23*0.4</f>
        <v>40</v>
      </c>
      <c r="I23" s="10"/>
    </row>
    <row r="24" spans="1:9" ht="48" thickBot="1" x14ac:dyDescent="0.3">
      <c r="A24" s="13" t="s">
        <v>36</v>
      </c>
      <c r="B24" s="20" t="s">
        <v>37</v>
      </c>
      <c r="C24" s="14">
        <v>30</v>
      </c>
      <c r="D24" s="8" t="s">
        <v>43</v>
      </c>
      <c r="E24" s="8" t="s">
        <v>38</v>
      </c>
      <c r="F24" s="8">
        <f>Лист2!H2</f>
        <v>100</v>
      </c>
      <c r="G24" s="8">
        <f>Лист2!H3</f>
        <v>138</v>
      </c>
      <c r="H24" s="25">
        <f>F24*0.3</f>
        <v>30</v>
      </c>
      <c r="I24" s="10"/>
    </row>
    <row r="25" spans="1:9" ht="19.5" thickBot="1" x14ac:dyDescent="0.3">
      <c r="A25" s="45" t="s">
        <v>39</v>
      </c>
      <c r="B25" s="46"/>
      <c r="C25" s="12">
        <v>100</v>
      </c>
      <c r="D25" s="7"/>
      <c r="E25" s="7"/>
      <c r="F25" s="7">
        <f>H25</f>
        <v>100</v>
      </c>
      <c r="G25" s="7"/>
      <c r="H25" s="23">
        <f>H24+H23+H17</f>
        <v>100</v>
      </c>
      <c r="I25" s="10"/>
    </row>
    <row r="26" spans="1:9" ht="21" thickBot="1" x14ac:dyDescent="0.3">
      <c r="A26" s="36" t="s">
        <v>40</v>
      </c>
      <c r="B26" s="37"/>
      <c r="C26" s="37"/>
      <c r="D26" s="38"/>
      <c r="E26" s="39">
        <f>SUM(H25,H15)/2</f>
        <v>99.83</v>
      </c>
      <c r="F26" s="40"/>
      <c r="G26" s="40"/>
      <c r="H26" s="40"/>
      <c r="I26" s="41"/>
    </row>
    <row r="27" spans="1:9" ht="15.75" x14ac:dyDescent="0.25">
      <c r="A27" s="1"/>
    </row>
  </sheetData>
  <sheetProtection selectLockedCells="1"/>
  <mergeCells count="10">
    <mergeCell ref="A26:D26"/>
    <mergeCell ref="E26:I26"/>
    <mergeCell ref="A1:I1"/>
    <mergeCell ref="A2:I2"/>
    <mergeCell ref="A3:I3"/>
    <mergeCell ref="A4:I4"/>
    <mergeCell ref="B7:I7"/>
    <mergeCell ref="A15:B15"/>
    <mergeCell ref="B16:I16"/>
    <mergeCell ref="A25:B25"/>
  </mergeCells>
  <pageMargins left="0.43307086614173229" right="0.43307086614173229" top="0.35433070866141736" bottom="0.35433070866141736" header="0.31496062992125984" footer="0.31496062992125984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selection activeCell="A2" sqref="A2:XFD2"/>
    </sheetView>
  </sheetViews>
  <sheetFormatPr defaultRowHeight="15" x14ac:dyDescent="0.25"/>
  <cols>
    <col min="1" max="21" width="10.7109375" customWidth="1"/>
  </cols>
  <sheetData>
    <row r="1" spans="1:24" s="28" customFormat="1" ht="15.75" thickBot="1" x14ac:dyDescent="0.3">
      <c r="A1" s="28" t="s">
        <v>59</v>
      </c>
      <c r="B1" s="28" t="s">
        <v>60</v>
      </c>
      <c r="C1" s="30" t="s">
        <v>61</v>
      </c>
      <c r="D1" s="28" t="s">
        <v>62</v>
      </c>
      <c r="E1" s="30" t="s">
        <v>63</v>
      </c>
      <c r="F1" s="30" t="s">
        <v>64</v>
      </c>
      <c r="G1" s="28" t="s">
        <v>65</v>
      </c>
      <c r="H1" s="30" t="s">
        <v>66</v>
      </c>
      <c r="I1" s="30" t="s">
        <v>67</v>
      </c>
      <c r="J1" s="30" t="s">
        <v>68</v>
      </c>
      <c r="K1" s="28" t="s">
        <v>69</v>
      </c>
      <c r="L1" s="30" t="s">
        <v>70</v>
      </c>
      <c r="M1" s="30" t="s">
        <v>71</v>
      </c>
      <c r="N1" s="30" t="s">
        <v>72</v>
      </c>
      <c r="O1" s="30" t="s">
        <v>73</v>
      </c>
      <c r="P1" s="28" t="s">
        <v>74</v>
      </c>
      <c r="Q1" s="28" t="s">
        <v>75</v>
      </c>
      <c r="R1" s="28" t="s">
        <v>76</v>
      </c>
      <c r="S1" s="28" t="s">
        <v>77</v>
      </c>
      <c r="T1" s="28" t="s">
        <v>78</v>
      </c>
      <c r="U1" s="28" t="s">
        <v>79</v>
      </c>
    </row>
    <row r="2" spans="1:24" s="31" customFormat="1" ht="15.75" thickBot="1" x14ac:dyDescent="0.3">
      <c r="A2" s="32">
        <v>600</v>
      </c>
      <c r="B2" s="32">
        <v>91.7</v>
      </c>
      <c r="C2" s="32">
        <v>100</v>
      </c>
      <c r="D2" s="32">
        <v>90.7</v>
      </c>
      <c r="E2" s="32">
        <v>98.3</v>
      </c>
      <c r="F2" s="32">
        <v>100</v>
      </c>
      <c r="G2" s="32">
        <v>99.3</v>
      </c>
      <c r="H2" s="32">
        <v>100</v>
      </c>
      <c r="I2" s="32" t="s">
        <v>80</v>
      </c>
      <c r="J2" s="32" t="s">
        <v>80</v>
      </c>
      <c r="K2" s="32" t="s">
        <v>80</v>
      </c>
      <c r="L2" s="32" t="s">
        <v>80</v>
      </c>
      <c r="M2" s="32" t="s">
        <v>80</v>
      </c>
      <c r="N2" s="32" t="s">
        <v>80</v>
      </c>
      <c r="O2" s="32" t="s">
        <v>80</v>
      </c>
      <c r="P2" s="32" t="s">
        <v>82</v>
      </c>
      <c r="Q2" s="32" t="s">
        <v>83</v>
      </c>
      <c r="R2" s="32" t="s">
        <v>84</v>
      </c>
      <c r="S2" s="32" t="s">
        <v>85</v>
      </c>
      <c r="T2" s="32" t="s">
        <v>86</v>
      </c>
      <c r="U2" s="32" t="s">
        <v>87</v>
      </c>
      <c r="V2" s="33"/>
      <c r="W2" s="33"/>
      <c r="X2" s="33"/>
    </row>
    <row r="3" spans="1:24" ht="15.75" thickBot="1" x14ac:dyDescent="0.3">
      <c r="A3" s="34"/>
      <c r="B3" s="35">
        <v>550</v>
      </c>
      <c r="C3" s="35">
        <v>550</v>
      </c>
      <c r="D3" s="35">
        <v>544</v>
      </c>
      <c r="E3" s="35">
        <v>535</v>
      </c>
      <c r="F3" s="35">
        <v>138</v>
      </c>
      <c r="G3" s="35">
        <v>137</v>
      </c>
      <c r="H3" s="35">
        <v>138</v>
      </c>
      <c r="I3" s="35">
        <v>0</v>
      </c>
      <c r="J3" s="29">
        <v>0</v>
      </c>
      <c r="K3" s="29">
        <v>0</v>
      </c>
      <c r="L3" s="29">
        <v>0</v>
      </c>
      <c r="M3" s="29">
        <v>0</v>
      </c>
      <c r="N3" s="29">
        <v>0</v>
      </c>
      <c r="O3" s="29">
        <v>0</v>
      </c>
      <c r="P3" s="27"/>
      <c r="Q3" s="27"/>
      <c r="R3" s="27"/>
      <c r="S3" s="27"/>
      <c r="T3" s="27"/>
      <c r="U3" s="27"/>
      <c r="V3" s="27"/>
      <c r="W3" s="27"/>
      <c r="X3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Пользователь Windows</cp:lastModifiedBy>
  <cp:lastPrinted>2020-02-05T17:50:49Z</cp:lastPrinted>
  <dcterms:created xsi:type="dcterms:W3CDTF">2018-10-12T07:58:12Z</dcterms:created>
  <dcterms:modified xsi:type="dcterms:W3CDTF">2026-09-16T15:02:04Z</dcterms:modified>
</cp:coreProperties>
</file>